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B2E031EC-7281-4AAF-983E-176F53D03D0B}" xr6:coauthVersionLast="36" xr6:coauthVersionMax="36" xr10:uidLastSave="{00000000-0000-0000-0000-000000000000}"/>
  <bookViews>
    <workbookView xWindow="480" yWindow="60" windowWidth="15180" windowHeight="11640" xr2:uid="{00000000-000D-0000-FFFF-FFFF00000000}"/>
  </bookViews>
  <sheets>
    <sheet name="Milk Calculations May" sheetId="7" r:id="rId1"/>
  </sheets>
  <definedNames>
    <definedName name="_xlnm.Print_Area" localSheetId="0">'Milk Calculations May'!$A$1:$O$33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7" l="1"/>
  <c r="R9" i="7"/>
  <c r="D10" i="7"/>
  <c r="R10" i="7"/>
  <c r="D11" i="7"/>
  <c r="R11" i="7"/>
  <c r="D12" i="7"/>
  <c r="R12" i="7"/>
  <c r="D13" i="7"/>
  <c r="R13" i="7"/>
  <c r="D14" i="7"/>
  <c r="R14" i="7"/>
  <c r="D15" i="7"/>
  <c r="R15" i="7"/>
  <c r="D16" i="7"/>
  <c r="R16" i="7"/>
  <c r="D17" i="7"/>
  <c r="R17" i="7"/>
  <c r="D18" i="7"/>
  <c r="R18" i="7"/>
  <c r="D19" i="7"/>
  <c r="R19" i="7"/>
  <c r="D20" i="7"/>
  <c r="J20" i="7"/>
  <c r="R20" i="7"/>
  <c r="D21" i="7"/>
  <c r="J21" i="7"/>
  <c r="R21" i="7"/>
  <c r="D22" i="7"/>
  <c r="J22" i="7"/>
  <c r="R22" i="7"/>
  <c r="D23" i="7"/>
  <c r="J23" i="7"/>
  <c r="R23" i="7"/>
  <c r="R29" i="7"/>
  <c r="R32" i="7"/>
  <c r="C33" i="7"/>
  <c r="J14" i="7"/>
  <c r="L26" i="7"/>
  <c r="J12" i="7" l="1"/>
  <c r="J16" i="7"/>
  <c r="J19" i="7"/>
  <c r="N19" i="7"/>
  <c r="J11" i="7"/>
  <c r="J13" i="7"/>
  <c r="N16" i="7" l="1"/>
  <c r="J18" i="7"/>
  <c r="N18" i="7"/>
  <c r="N17" i="7"/>
  <c r="J17" i="7"/>
  <c r="N15" i="7"/>
  <c r="J15" i="7"/>
  <c r="J9" i="7"/>
  <c r="N9" i="7"/>
  <c r="H8" i="7"/>
  <c r="H9" i="7" s="1"/>
  <c r="J8" i="7"/>
  <c r="N8" i="7"/>
  <c r="J10" i="7"/>
  <c r="N10" i="7"/>
  <c r="O9" i="7" l="1"/>
  <c r="P9" i="7" s="1"/>
  <c r="N26" i="7"/>
  <c r="O8" i="7"/>
  <c r="J26" i="7"/>
  <c r="H10" i="7"/>
  <c r="K10" i="7"/>
  <c r="O10" i="7" s="1"/>
  <c r="P10" i="7" s="1"/>
  <c r="H11" i="7" l="1"/>
  <c r="K11" i="7"/>
  <c r="P8" i="7"/>
  <c r="O11" i="7" l="1"/>
  <c r="H12" i="7"/>
  <c r="K12" i="7"/>
  <c r="O12" i="7" s="1"/>
  <c r="P12" i="7" s="1"/>
  <c r="H13" i="7" l="1"/>
  <c r="K13" i="7"/>
  <c r="P11" i="7"/>
  <c r="O13" i="7" l="1"/>
  <c r="H14" i="7"/>
  <c r="K14" i="7"/>
  <c r="O14" i="7" s="1"/>
  <c r="P14" i="7" s="1"/>
  <c r="H15" i="7" l="1"/>
  <c r="K15" i="7"/>
  <c r="P13" i="7"/>
  <c r="H16" i="7" l="1"/>
  <c r="K16" i="7"/>
  <c r="O16" i="7" s="1"/>
  <c r="P16" i="7" s="1"/>
  <c r="O15" i="7"/>
  <c r="K17" i="7" l="1"/>
  <c r="O17" i="7" s="1"/>
  <c r="P17" i="7" s="1"/>
  <c r="H17" i="7"/>
  <c r="P15" i="7"/>
  <c r="H18" i="7" l="1"/>
  <c r="K18" i="7"/>
  <c r="O18" i="7" s="1"/>
  <c r="P18" i="7" l="1"/>
  <c r="H19" i="7"/>
  <c r="G25" i="7" s="1"/>
  <c r="E28" i="7" s="1"/>
  <c r="K19" i="7"/>
  <c r="O32" i="7" l="1"/>
  <c r="P32" i="7" s="1"/>
  <c r="O29" i="7"/>
  <c r="P29" i="7" s="1"/>
  <c r="O19" i="7"/>
  <c r="P19" i="7" s="1"/>
  <c r="Q19" i="7" s="1"/>
  <c r="K23" i="7"/>
  <c r="K21" i="7"/>
  <c r="O21" i="7" s="1"/>
  <c r="P21" i="7" s="1"/>
  <c r="K22" i="7"/>
  <c r="O22" i="7" s="1"/>
  <c r="P22" i="7" s="1"/>
  <c r="K20" i="7"/>
  <c r="O20" i="7" s="1"/>
  <c r="P20" i="7" s="1"/>
  <c r="O23" i="7" l="1"/>
  <c r="K26" i="7"/>
  <c r="P23" i="7" l="1"/>
  <c r="O26" i="7"/>
  <c r="P26" i="7" l="1"/>
  <c r="Q23" i="7"/>
</calcChain>
</file>

<file path=xl/sharedStrings.xml><?xml version="1.0" encoding="utf-8"?>
<sst xmlns="http://schemas.openxmlformats.org/spreadsheetml/2006/main" count="215" uniqueCount="32">
  <si>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</si>
  <si>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</si>
  <si>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</si>
  <si>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</si>
  <si>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</si>
  <si>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</si>
  <si>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</si>
  <si>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</si>
  <si>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</si>
  <si>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</si>
  <si>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</si>
  <si>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</si>
  <si>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Final</t>
  </si>
  <si>
    <t>%</t>
  </si>
  <si>
    <t xml:space="preserve"> </t>
  </si>
  <si>
    <t>Production Month</t>
  </si>
  <si>
    <t>Rate</t>
  </si>
  <si>
    <t>Payment Date</t>
  </si>
  <si>
    <t>Monthly</t>
  </si>
  <si>
    <t>YTD</t>
  </si>
  <si>
    <t>Advance</t>
  </si>
  <si>
    <t>Deferred</t>
  </si>
  <si>
    <t>Total M/Price</t>
  </si>
  <si>
    <t>Production</t>
  </si>
  <si>
    <t>Dividend $/Share</t>
  </si>
  <si>
    <t>Interim</t>
  </si>
  <si>
    <t>Over advanced</t>
  </si>
  <si>
    <t>Capacity Adjustment</t>
  </si>
  <si>
    <t>Payment</t>
  </si>
  <si>
    <t>Peak Period</t>
  </si>
  <si>
    <t>Shares Held</t>
  </si>
  <si>
    <t>Fonterra Advance Rates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</si>
</sst>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4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 applyFill="1"/>
    <xf numFmtId="2" fontId="3" fillId="0" borderId="0" xfId="0" applyNumberFormat="1" applyFont="1" applyFill="1"/>
    <xf numFmtId="14" fontId="3" fillId="0" borderId="0" xfId="0" applyNumberFormat="1" applyFont="1" applyFill="1"/>
    <xf numFmtId="3" fontId="3" fillId="2" borderId="0" xfId="0" applyNumberFormat="1" applyFont="1" applyFill="1"/>
    <xf numFmtId="4" fontId="3" fillId="0" borderId="0" xfId="0" applyNumberFormat="1" applyFont="1" applyBorder="1"/>
    <xf numFmtId="0" fontId="3" fillId="0" borderId="0" xfId="0" applyFont="1" applyBorder="1"/>
    <xf numFmtId="4" fontId="3" fillId="0" borderId="7" xfId="0" applyNumberFormat="1" applyFont="1" applyBorder="1"/>
    <xf numFmtId="2" fontId="3" fillId="0" borderId="0" xfId="0" applyNumberFormat="1" applyFont="1" applyBorder="1"/>
    <xf numFmtId="0" fontId="9" fillId="0" borderId="0" xfId="0" applyFont="1"/>
    <xf numFmtId="2" fontId="3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3" borderId="0" xfId="0" applyNumberFormat="1" applyFont="1" applyFill="1"/>
    <xf numFmtId="9" fontId="8" fillId="3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29A7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Normal="100" workbookViewId="0">
      <selection activeCell="Y16" sqref="Y16"/>
    </sheetView>
  </sheetViews>
  <sheetFormatPr defaultRowHeight="12.75" x14ac:dyDescent="0.2"/>
  <cols>
    <col min="1" max="1" width="9.140625" style="2"/>
    <col min="2" max="2" width="16" style="2" customWidth="1"/>
    <col min="3" max="3" width="10.140625" style="2" customWidth="1"/>
    <col min="4" max="4" width="9.140625" style="2"/>
    <col min="5" max="5" width="13" style="2" customWidth="1"/>
    <col min="6" max="7" width="9.140625" style="2"/>
    <col min="8" max="8" width="9.140625" style="2" customWidth="1"/>
    <col min="9" max="9" width="2.5703125" style="2" customWidth="1"/>
    <col min="10" max="14" width="12.28515625" style="2" customWidth="1"/>
    <col min="15" max="15" width="13.5703125" style="2" customWidth="1"/>
    <col min="16" max="16" width="12.28515625" style="2" customWidth="1"/>
    <col min="17" max="17" width="11" style="2" customWidth="1"/>
    <col min="18" max="18" width="10.85546875" style="2" customWidth="1"/>
    <col min="19" max="16384" width="9.140625" style="2"/>
  </cols>
  <sheetData>
    <row r="1" spans="1:18" ht="4.5" customHeight="1" x14ac:dyDescent="0.2"/>
    <row r="2" spans="1:18" x14ac:dyDescent="0.2">
      <c r="A2" s="2" t="s">
        <v>14</v>
      </c>
      <c r="C2" s="6" t="s">
        <v>14</v>
      </c>
      <c r="D2" s="6"/>
    </row>
    <row r="3" spans="1:18" ht="7.5" customHeight="1" x14ac:dyDescent="0.25">
      <c r="B3" s="8"/>
      <c r="C3" s="8"/>
      <c r="D3" s="1"/>
      <c r="E3" s="9"/>
      <c r="F3" s="9"/>
      <c r="G3" s="9"/>
      <c r="H3" s="9"/>
    </row>
    <row r="4" spans="1:18" ht="15.75" customHeight="1" x14ac:dyDescent="0.25">
      <c r="A4" s="8" t="s">
        <v>31</v>
      </c>
      <c r="E4" s="9"/>
      <c r="F4" s="9"/>
      <c r="G4" s="9"/>
      <c r="H4" s="9"/>
    </row>
    <row r="5" spans="1:18" ht="15" customHeight="1" x14ac:dyDescent="0.2"/>
    <row r="6" spans="1:18" x14ac:dyDescent="0.2">
      <c r="B6" s="10" t="s">
        <v>15</v>
      </c>
      <c r="C6" s="31" t="s">
        <v>16</v>
      </c>
      <c r="D6" s="31"/>
      <c r="E6" s="11" t="s">
        <v>17</v>
      </c>
      <c r="F6" s="12"/>
      <c r="G6" s="11" t="s">
        <v>18</v>
      </c>
      <c r="H6" s="11" t="s">
        <v>19</v>
      </c>
      <c r="I6" s="12"/>
      <c r="J6" s="13" t="s">
        <v>20</v>
      </c>
      <c r="K6" s="13" t="s">
        <v>21</v>
      </c>
      <c r="L6" s="13" t="s">
        <v>26</v>
      </c>
      <c r="M6" s="32" t="s">
        <v>27</v>
      </c>
      <c r="N6" s="32"/>
      <c r="O6" s="14" t="s">
        <v>22</v>
      </c>
      <c r="P6" s="13" t="s">
        <v>13</v>
      </c>
      <c r="Q6" s="3"/>
    </row>
    <row r="7" spans="1:18" x14ac:dyDescent="0.2">
      <c r="C7" s="15"/>
      <c r="D7" s="15"/>
      <c r="G7" s="11" t="s">
        <v>23</v>
      </c>
      <c r="H7" s="12"/>
      <c r="I7" s="12"/>
      <c r="J7" s="16"/>
      <c r="K7" s="16"/>
      <c r="L7" s="16"/>
      <c r="M7" s="13" t="s">
        <v>16</v>
      </c>
      <c r="N7" s="13" t="s">
        <v>28</v>
      </c>
      <c r="O7" s="17"/>
      <c r="P7" s="40">
        <v>1</v>
      </c>
    </row>
    <row r="8" spans="1:18" x14ac:dyDescent="0.2">
      <c r="B8" s="2" t="s">
        <v>11</v>
      </c>
      <c r="C8" s="5">
        <v>3.95</v>
      </c>
      <c r="D8" s="6"/>
      <c r="E8" s="18">
        <v>43301</v>
      </c>
      <c r="G8" s="39">
        <v>0</v>
      </c>
      <c r="H8" s="7">
        <f>G8</f>
        <v>0</v>
      </c>
      <c r="I8" s="7"/>
      <c r="J8" s="19">
        <f t="shared" ref="J8:J23" si="0">SUM(C8*G8)</f>
        <v>0</v>
      </c>
      <c r="K8" s="19"/>
      <c r="L8" s="19"/>
      <c r="M8" s="19">
        <v>0.61</v>
      </c>
      <c r="N8" s="19">
        <f>SUM(G8*M8)</f>
        <v>0</v>
      </c>
      <c r="O8" s="19">
        <f>+J8+K8+N8</f>
        <v>0</v>
      </c>
      <c r="P8" s="19">
        <f>SUM(O8*$P$7)</f>
        <v>0</v>
      </c>
      <c r="Q8" s="4"/>
      <c r="R8" s="18">
        <f t="shared" ref="R8:R23" si="1">E8</f>
        <v>43301</v>
      </c>
    </row>
    <row r="9" spans="1:18" x14ac:dyDescent="0.2">
      <c r="B9" s="2" t="s">
        <v>0</v>
      </c>
      <c r="C9" s="5">
        <v>3.95</v>
      </c>
      <c r="D9" s="6"/>
      <c r="E9" s="18">
        <v>43332</v>
      </c>
      <c r="G9" s="39">
        <v>1000</v>
      </c>
      <c r="H9" s="7">
        <f>G9+H8</f>
        <v>1000</v>
      </c>
      <c r="I9" s="7"/>
      <c r="J9" s="19">
        <f t="shared" si="0"/>
        <v>3950</v>
      </c>
      <c r="K9" s="19"/>
      <c r="L9" s="19"/>
      <c r="M9" s="19">
        <v>0.61</v>
      </c>
      <c r="N9" s="19">
        <f>SUM(G9*M9)</f>
        <v>610</v>
      </c>
      <c r="O9" s="19">
        <f>+J9+K9+N9</f>
        <v>4560</v>
      </c>
      <c r="P9" s="19">
        <f t="shared" ref="P9:P23" si="2">SUM(O9*$P$7)</f>
        <v>4560</v>
      </c>
      <c r="Q9" s="4"/>
      <c r="R9" s="18">
        <f t="shared" si="1"/>
        <v>43332</v>
      </c>
    </row>
    <row r="10" spans="1:18" x14ac:dyDescent="0.2">
      <c r="B10" s="2" t="s">
        <v>1</v>
      </c>
      <c r="C10" s="5">
        <v>3.95</v>
      </c>
      <c r="D10" s="6">
        <f>+C10-C9</f>
        <v>0</v>
      </c>
      <c r="E10" s="18">
        <v>43363</v>
      </c>
      <c r="G10" s="39">
        <v>5500</v>
      </c>
      <c r="H10" s="7">
        <f t="shared" ref="H10:H19" si="3">H9+G10</f>
        <v>6500</v>
      </c>
      <c r="I10" s="7"/>
      <c r="J10" s="19">
        <f t="shared" si="0"/>
        <v>21725</v>
      </c>
      <c r="K10" s="19">
        <f t="shared" ref="K10:K18" si="4">SUM(H9*D10)</f>
        <v>0</v>
      </c>
      <c r="L10" s="19"/>
      <c r="M10" s="19">
        <v>0.61</v>
      </c>
      <c r="N10" s="19">
        <f>SUM(G10*M10)</f>
        <v>3355</v>
      </c>
      <c r="O10" s="19">
        <f>+J10+K10+L10+N10</f>
        <v>25080</v>
      </c>
      <c r="P10" s="19">
        <f t="shared" si="2"/>
        <v>25080</v>
      </c>
      <c r="Q10" s="4"/>
      <c r="R10" s="18">
        <f t="shared" si="1"/>
        <v>43363</v>
      </c>
    </row>
    <row r="11" spans="1:18" x14ac:dyDescent="0.2">
      <c r="B11" s="2" t="s">
        <v>2</v>
      </c>
      <c r="C11" s="5">
        <v>4.1500000000000004</v>
      </c>
      <c r="D11" s="6">
        <f>+C11-C10</f>
        <v>0.20000000000000018</v>
      </c>
      <c r="E11" s="18">
        <v>43393</v>
      </c>
      <c r="G11" s="39">
        <v>12600</v>
      </c>
      <c r="H11" s="7">
        <f t="shared" si="3"/>
        <v>19100</v>
      </c>
      <c r="I11" s="7"/>
      <c r="J11" s="19">
        <f t="shared" si="0"/>
        <v>52290.000000000007</v>
      </c>
      <c r="K11" s="19">
        <f t="shared" si="4"/>
        <v>1300.0000000000011</v>
      </c>
      <c r="L11" s="19"/>
      <c r="M11" s="33" t="s">
        <v>29</v>
      </c>
      <c r="N11" s="34"/>
      <c r="O11" s="19">
        <f>+J11+K11+L11</f>
        <v>53590.000000000007</v>
      </c>
      <c r="P11" s="19">
        <f t="shared" si="2"/>
        <v>53590.000000000007</v>
      </c>
      <c r="Q11" s="4"/>
      <c r="R11" s="18">
        <f t="shared" si="1"/>
        <v>43393</v>
      </c>
    </row>
    <row r="12" spans="1:18" x14ac:dyDescent="0.2">
      <c r="B12" s="2" t="s">
        <v>3</v>
      </c>
      <c r="C12" s="5">
        <v>4.1500000000000004</v>
      </c>
      <c r="D12" s="6">
        <f>+C12-C11</f>
        <v>0</v>
      </c>
      <c r="E12" s="18">
        <v>43424</v>
      </c>
      <c r="G12" s="39">
        <v>13300</v>
      </c>
      <c r="H12" s="7">
        <f t="shared" si="3"/>
        <v>32400</v>
      </c>
      <c r="I12" s="7"/>
      <c r="J12" s="19">
        <f t="shared" si="0"/>
        <v>55195.000000000007</v>
      </c>
      <c r="K12" s="19">
        <f t="shared" si="4"/>
        <v>0</v>
      </c>
      <c r="L12" s="19"/>
      <c r="M12" s="35"/>
      <c r="N12" s="36"/>
      <c r="O12" s="19">
        <f t="shared" ref="O12:O23" si="5">+J12+K12+N12+L12</f>
        <v>55195.000000000007</v>
      </c>
      <c r="P12" s="19">
        <f t="shared" si="2"/>
        <v>55195.000000000007</v>
      </c>
      <c r="Q12" s="4"/>
      <c r="R12" s="18">
        <f t="shared" si="1"/>
        <v>43424</v>
      </c>
    </row>
    <row r="13" spans="1:18" x14ac:dyDescent="0.2">
      <c r="B13" s="2" t="s">
        <v>4</v>
      </c>
      <c r="C13" s="5">
        <v>4.1500000000000004</v>
      </c>
      <c r="D13" s="6">
        <f>+C13-C12</f>
        <v>0</v>
      </c>
      <c r="E13" s="18">
        <v>43454</v>
      </c>
      <c r="G13" s="39">
        <v>12800</v>
      </c>
      <c r="H13" s="7">
        <f t="shared" si="3"/>
        <v>45200</v>
      </c>
      <c r="I13" s="7"/>
      <c r="J13" s="19">
        <f t="shared" si="0"/>
        <v>53120.000000000007</v>
      </c>
      <c r="K13" s="19">
        <f t="shared" si="4"/>
        <v>0</v>
      </c>
      <c r="L13" s="19"/>
      <c r="M13" s="35"/>
      <c r="N13" s="36"/>
      <c r="O13" s="19">
        <f t="shared" si="5"/>
        <v>53120.000000000007</v>
      </c>
      <c r="P13" s="19">
        <f t="shared" si="2"/>
        <v>53120.000000000007</v>
      </c>
      <c r="Q13" s="4"/>
      <c r="R13" s="18">
        <f t="shared" si="1"/>
        <v>43454</v>
      </c>
    </row>
    <row r="14" spans="1:18" x14ac:dyDescent="0.2">
      <c r="B14" s="2" t="s">
        <v>5</v>
      </c>
      <c r="C14" s="5">
        <v>4</v>
      </c>
      <c r="D14" s="6">
        <f>+C14-C13</f>
        <v>-0.15000000000000036</v>
      </c>
      <c r="E14" s="18">
        <v>43485</v>
      </c>
      <c r="G14" s="39">
        <v>12500</v>
      </c>
      <c r="H14" s="7">
        <f t="shared" si="3"/>
        <v>57700</v>
      </c>
      <c r="I14" s="7"/>
      <c r="J14" s="19">
        <f t="shared" si="0"/>
        <v>50000</v>
      </c>
      <c r="K14" s="19">
        <f t="shared" si="4"/>
        <v>-6780.0000000000164</v>
      </c>
      <c r="L14" s="19"/>
      <c r="M14" s="37"/>
      <c r="N14" s="38"/>
      <c r="O14" s="19">
        <f t="shared" si="5"/>
        <v>43219.999999999985</v>
      </c>
      <c r="P14" s="19">
        <f t="shared" si="2"/>
        <v>43219.999999999985</v>
      </c>
      <c r="Q14" s="4"/>
      <c r="R14" s="18">
        <f t="shared" si="1"/>
        <v>43485</v>
      </c>
    </row>
    <row r="15" spans="1:18" x14ac:dyDescent="0.2">
      <c r="B15" s="2" t="s">
        <v>6</v>
      </c>
      <c r="C15" s="5">
        <v>4.1500000000000004</v>
      </c>
      <c r="D15" s="6">
        <f t="shared" ref="D15:D23" si="6">+C15-C14</f>
        <v>0.15000000000000036</v>
      </c>
      <c r="E15" s="18">
        <v>43516</v>
      </c>
      <c r="G15" s="39">
        <v>11000</v>
      </c>
      <c r="H15" s="7">
        <f t="shared" si="3"/>
        <v>68700</v>
      </c>
      <c r="I15" s="7"/>
      <c r="J15" s="19">
        <f t="shared" si="0"/>
        <v>45650.000000000007</v>
      </c>
      <c r="K15" s="19">
        <f t="shared" si="4"/>
        <v>8655.00000000002</v>
      </c>
      <c r="L15" s="19"/>
      <c r="M15" s="19">
        <v>0.61</v>
      </c>
      <c r="N15" s="19">
        <f>SUM(G15*M15)</f>
        <v>6710</v>
      </c>
      <c r="O15" s="19">
        <f t="shared" si="5"/>
        <v>61015.000000000029</v>
      </c>
      <c r="P15" s="19">
        <f t="shared" si="2"/>
        <v>61015.000000000029</v>
      </c>
      <c r="Q15" s="4"/>
      <c r="R15" s="18">
        <f t="shared" si="1"/>
        <v>43516</v>
      </c>
    </row>
    <row r="16" spans="1:18" x14ac:dyDescent="0.2">
      <c r="B16" s="2" t="s">
        <v>7</v>
      </c>
      <c r="C16" s="5">
        <v>4.45</v>
      </c>
      <c r="D16" s="6">
        <f t="shared" si="6"/>
        <v>0.29999999999999982</v>
      </c>
      <c r="E16" s="18">
        <v>43544</v>
      </c>
      <c r="G16" s="39">
        <v>10400</v>
      </c>
      <c r="H16" s="7">
        <f t="shared" si="3"/>
        <v>79100</v>
      </c>
      <c r="I16" s="7"/>
      <c r="J16" s="19">
        <f t="shared" si="0"/>
        <v>46280</v>
      </c>
      <c r="K16" s="19">
        <f t="shared" si="4"/>
        <v>20609.999999999989</v>
      </c>
      <c r="L16" s="19"/>
      <c r="M16" s="19">
        <v>0.61</v>
      </c>
      <c r="N16" s="19">
        <f>SUM(G16*M16)</f>
        <v>6344</v>
      </c>
      <c r="O16" s="19">
        <f t="shared" si="5"/>
        <v>73233.999999999985</v>
      </c>
      <c r="P16" s="19">
        <f t="shared" si="2"/>
        <v>73233.999999999985</v>
      </c>
      <c r="Q16" s="4"/>
      <c r="R16" s="18">
        <f t="shared" si="1"/>
        <v>43544</v>
      </c>
    </row>
    <row r="17" spans="2:18" x14ac:dyDescent="0.2">
      <c r="B17" s="2" t="s">
        <v>8</v>
      </c>
      <c r="C17" s="5">
        <v>4.5999999999999996</v>
      </c>
      <c r="D17" s="6">
        <f t="shared" si="6"/>
        <v>0.14999999999999947</v>
      </c>
      <c r="E17" s="18">
        <v>43575</v>
      </c>
      <c r="G17" s="39">
        <v>9500</v>
      </c>
      <c r="H17" s="7">
        <f t="shared" si="3"/>
        <v>88600</v>
      </c>
      <c r="I17" s="7"/>
      <c r="J17" s="19">
        <f t="shared" si="0"/>
        <v>43700</v>
      </c>
      <c r="K17" s="19">
        <f t="shared" si="4"/>
        <v>11864.999999999958</v>
      </c>
      <c r="L17" s="19"/>
      <c r="M17" s="19">
        <v>0.61</v>
      </c>
      <c r="N17" s="19">
        <f>SUM(G17*M17)</f>
        <v>5795</v>
      </c>
      <c r="O17" s="19">
        <f t="shared" si="5"/>
        <v>61359.999999999956</v>
      </c>
      <c r="P17" s="19">
        <f t="shared" si="2"/>
        <v>61359.999999999956</v>
      </c>
      <c r="Q17" s="4" t="s">
        <v>14</v>
      </c>
      <c r="R17" s="18">
        <f t="shared" si="1"/>
        <v>43575</v>
      </c>
    </row>
    <row r="18" spans="2:18" x14ac:dyDescent="0.2">
      <c r="B18" s="2" t="s">
        <v>9</v>
      </c>
      <c r="C18" s="5">
        <v>4.7</v>
      </c>
      <c r="D18" s="6">
        <f t="shared" si="6"/>
        <v>0.10000000000000053</v>
      </c>
      <c r="E18" s="18">
        <v>43605</v>
      </c>
      <c r="G18" s="39">
        <v>7400</v>
      </c>
      <c r="H18" s="7">
        <f t="shared" si="3"/>
        <v>96000</v>
      </c>
      <c r="I18" s="7"/>
      <c r="J18" s="19">
        <f t="shared" si="0"/>
        <v>34780</v>
      </c>
      <c r="K18" s="19">
        <f t="shared" si="4"/>
        <v>8860.0000000000473</v>
      </c>
      <c r="L18" s="19"/>
      <c r="M18" s="19">
        <v>0.61</v>
      </c>
      <c r="N18" s="19">
        <f>SUM(G18*M18)</f>
        <v>4514</v>
      </c>
      <c r="O18" s="19">
        <f t="shared" si="5"/>
        <v>48154.000000000044</v>
      </c>
      <c r="P18" s="19">
        <f t="shared" si="2"/>
        <v>48154.000000000044</v>
      </c>
      <c r="Q18" s="4"/>
      <c r="R18" s="18">
        <f t="shared" si="1"/>
        <v>43605</v>
      </c>
    </row>
    <row r="19" spans="2:18" x14ac:dyDescent="0.2">
      <c r="B19" s="2" t="s">
        <v>10</v>
      </c>
      <c r="C19" s="5">
        <v>4.8499999999999996</v>
      </c>
      <c r="D19" s="6">
        <f t="shared" si="6"/>
        <v>0.14999999999999947</v>
      </c>
      <c r="E19" s="18">
        <v>43636</v>
      </c>
      <c r="G19" s="39">
        <v>4000</v>
      </c>
      <c r="H19" s="7">
        <f t="shared" si="3"/>
        <v>100000</v>
      </c>
      <c r="I19" s="7"/>
      <c r="J19" s="19">
        <f t="shared" si="0"/>
        <v>19400</v>
      </c>
      <c r="K19" s="19">
        <f>SUM(H18*D19)</f>
        <v>14399.999999999949</v>
      </c>
      <c r="L19" s="19"/>
      <c r="M19" s="19">
        <v>0.61</v>
      </c>
      <c r="N19" s="19">
        <f>SUM(G19*M19)</f>
        <v>2440</v>
      </c>
      <c r="O19" s="19">
        <f t="shared" si="5"/>
        <v>36239.999999999949</v>
      </c>
      <c r="P19" s="19">
        <f t="shared" si="2"/>
        <v>36239.999999999949</v>
      </c>
      <c r="Q19" s="4">
        <f>SUM(P8:P19)</f>
        <v>514767.99999999994</v>
      </c>
      <c r="R19" s="18">
        <f t="shared" si="1"/>
        <v>43636</v>
      </c>
    </row>
    <row r="20" spans="2:18" x14ac:dyDescent="0.2">
      <c r="B20" s="2" t="s">
        <v>11</v>
      </c>
      <c r="C20" s="5">
        <v>5.2</v>
      </c>
      <c r="D20" s="6">
        <f t="shared" si="6"/>
        <v>0.35000000000000053</v>
      </c>
      <c r="E20" s="18">
        <v>43666</v>
      </c>
      <c r="G20" s="20"/>
      <c r="H20" s="7"/>
      <c r="I20" s="7"/>
      <c r="J20" s="19">
        <f t="shared" si="0"/>
        <v>0</v>
      </c>
      <c r="K20" s="19">
        <f>SUM(H19*D20)</f>
        <v>35000.000000000051</v>
      </c>
      <c r="L20" s="19"/>
      <c r="M20" s="19"/>
      <c r="N20" s="19"/>
      <c r="O20" s="19">
        <f t="shared" si="5"/>
        <v>35000.000000000051</v>
      </c>
      <c r="P20" s="19">
        <f t="shared" si="2"/>
        <v>35000.000000000051</v>
      </c>
      <c r="Q20" s="4"/>
      <c r="R20" s="18">
        <f t="shared" si="1"/>
        <v>43666</v>
      </c>
    </row>
    <row r="21" spans="2:18" x14ac:dyDescent="0.2">
      <c r="B21" s="2" t="s">
        <v>0</v>
      </c>
      <c r="C21" s="5">
        <v>5.56</v>
      </c>
      <c r="D21" s="6">
        <f t="shared" si="6"/>
        <v>0.35999999999999943</v>
      </c>
      <c r="E21" s="18">
        <v>43697</v>
      </c>
      <c r="G21" s="7"/>
      <c r="H21" s="7"/>
      <c r="I21" s="7"/>
      <c r="J21" s="19">
        <f t="shared" si="0"/>
        <v>0</v>
      </c>
      <c r="K21" s="19">
        <f>SUM(H19*D21)</f>
        <v>35999.999999999942</v>
      </c>
      <c r="L21" s="21"/>
      <c r="M21" s="21"/>
      <c r="N21" s="21"/>
      <c r="O21" s="19">
        <f t="shared" si="5"/>
        <v>35999.999999999942</v>
      </c>
      <c r="P21" s="19">
        <f t="shared" si="2"/>
        <v>35999.999999999942</v>
      </c>
      <c r="Q21" s="22"/>
      <c r="R21" s="23">
        <f t="shared" si="1"/>
        <v>43697</v>
      </c>
    </row>
    <row r="22" spans="2:18" x14ac:dyDescent="0.2">
      <c r="B22" s="2" t="s">
        <v>1</v>
      </c>
      <c r="C22" s="5">
        <v>5.85</v>
      </c>
      <c r="D22" s="6">
        <f t="shared" si="6"/>
        <v>0.29000000000000004</v>
      </c>
      <c r="E22" s="18">
        <v>43728</v>
      </c>
      <c r="G22" s="7"/>
      <c r="H22" s="7"/>
      <c r="I22" s="7"/>
      <c r="J22" s="19">
        <f t="shared" si="0"/>
        <v>0</v>
      </c>
      <c r="K22" s="19">
        <f>SUM(H19*D22)</f>
        <v>29000.000000000004</v>
      </c>
      <c r="L22" s="21"/>
      <c r="M22" s="21"/>
      <c r="N22" s="21"/>
      <c r="O22" s="19">
        <f t="shared" si="5"/>
        <v>29000.000000000004</v>
      </c>
      <c r="P22" s="19">
        <f t="shared" si="2"/>
        <v>29000.000000000004</v>
      </c>
      <c r="Q22" s="22"/>
      <c r="R22" s="23">
        <f t="shared" si="1"/>
        <v>43728</v>
      </c>
    </row>
    <row r="23" spans="2:18" x14ac:dyDescent="0.2">
      <c r="B23" s="2" t="s">
        <v>2</v>
      </c>
      <c r="C23" s="5">
        <v>6.16</v>
      </c>
      <c r="D23" s="6">
        <f t="shared" si="6"/>
        <v>0.3100000000000005</v>
      </c>
      <c r="E23" s="18">
        <v>43758</v>
      </c>
      <c r="G23" s="7"/>
      <c r="H23" s="7"/>
      <c r="I23" s="7"/>
      <c r="J23" s="19">
        <f t="shared" si="0"/>
        <v>0</v>
      </c>
      <c r="K23" s="19">
        <f>SUM(H19*D23)</f>
        <v>31000.000000000051</v>
      </c>
      <c r="L23" s="21"/>
      <c r="M23" s="21"/>
      <c r="N23" s="21"/>
      <c r="O23" s="19">
        <f t="shared" si="5"/>
        <v>31000.000000000051</v>
      </c>
      <c r="P23" s="19">
        <f t="shared" si="2"/>
        <v>31000.000000000051</v>
      </c>
      <c r="Q23" s="22">
        <f>SUM(P8:P23)</f>
        <v>645768</v>
      </c>
      <c r="R23" s="23">
        <f t="shared" si="1"/>
        <v>43758</v>
      </c>
    </row>
    <row r="24" spans="2:18" x14ac:dyDescent="0.2">
      <c r="B24" s="2" t="s">
        <v>14</v>
      </c>
      <c r="C24" s="6"/>
      <c r="D24" s="6"/>
      <c r="E24" s="18"/>
      <c r="G24" s="7"/>
      <c r="H24" s="7"/>
      <c r="I24" s="7"/>
      <c r="J24" s="19"/>
      <c r="K24" s="19"/>
      <c r="L24" s="19"/>
      <c r="M24" s="19"/>
      <c r="N24" s="19"/>
      <c r="O24" s="19"/>
      <c r="P24" s="19"/>
      <c r="Q24" s="4"/>
      <c r="R24" s="18"/>
    </row>
    <row r="25" spans="2:18" x14ac:dyDescent="0.2">
      <c r="B25" s="2" t="s">
        <v>14</v>
      </c>
      <c r="C25" s="6"/>
      <c r="D25" s="6" t="s">
        <v>14</v>
      </c>
      <c r="G25" s="24">
        <f>+H19</f>
        <v>100000</v>
      </c>
      <c r="H25" s="7"/>
      <c r="I25" s="7"/>
      <c r="J25" s="19"/>
      <c r="K25" s="19"/>
      <c r="L25" s="19"/>
      <c r="M25" s="19"/>
      <c r="N25" s="19"/>
      <c r="O25" s="25"/>
      <c r="P25" s="25"/>
      <c r="Q25" s="26"/>
    </row>
    <row r="26" spans="2:18" ht="13.5" thickBot="1" x14ac:dyDescent="0.25">
      <c r="G26" s="7"/>
      <c r="H26" s="7"/>
      <c r="I26" s="7"/>
      <c r="J26" s="27">
        <f>SUM(J8:J25)</f>
        <v>426090</v>
      </c>
      <c r="K26" s="27">
        <f>SUM(K8:K25)</f>
        <v>189910</v>
      </c>
      <c r="L26" s="27">
        <f>SUM(L8:L25)</f>
        <v>0</v>
      </c>
      <c r="M26" s="25"/>
      <c r="N26" s="27">
        <f>SUM(N8:N25)</f>
        <v>29768</v>
      </c>
      <c r="O26" s="27">
        <f>SUM(O8:O25)</f>
        <v>645768</v>
      </c>
      <c r="P26" s="27">
        <f>SUM(P8:P25)</f>
        <v>645768</v>
      </c>
      <c r="Q26" s="28"/>
    </row>
    <row r="27" spans="2:18" ht="13.5" thickTop="1" x14ac:dyDescent="0.2">
      <c r="J27" s="19"/>
      <c r="K27" s="19"/>
      <c r="L27" s="19"/>
      <c r="M27" s="19"/>
      <c r="N27" s="19"/>
      <c r="O27" s="19"/>
      <c r="P27" s="19"/>
    </row>
    <row r="28" spans="2:18" x14ac:dyDescent="0.2">
      <c r="B28" s="2" t="s">
        <v>24</v>
      </c>
      <c r="C28" s="6"/>
      <c r="D28" s="6"/>
      <c r="E28" s="39">
        <f>+G25</f>
        <v>100000</v>
      </c>
      <c r="F28" s="29" t="s">
        <v>30</v>
      </c>
      <c r="J28" s="19"/>
      <c r="K28" s="19"/>
      <c r="L28" s="19"/>
      <c r="M28" s="19"/>
      <c r="N28" s="19"/>
      <c r="O28" s="19"/>
      <c r="P28" s="19"/>
    </row>
    <row r="29" spans="2:18" x14ac:dyDescent="0.2">
      <c r="B29" s="2" t="s">
        <v>25</v>
      </c>
      <c r="C29" s="5">
        <v>0</v>
      </c>
      <c r="D29" s="6"/>
      <c r="E29" s="18">
        <v>43575</v>
      </c>
      <c r="J29" s="19"/>
      <c r="K29" s="19"/>
      <c r="L29" s="19"/>
      <c r="M29" s="19"/>
      <c r="N29" s="19"/>
      <c r="O29" s="19">
        <f>SUM(E28*C29)</f>
        <v>0</v>
      </c>
      <c r="P29" s="19">
        <f>SUM(O29*P7)</f>
        <v>0</v>
      </c>
      <c r="R29" s="18">
        <f>E29</f>
        <v>43575</v>
      </c>
    </row>
    <row r="30" spans="2:18" x14ac:dyDescent="0.2">
      <c r="C30" s="5"/>
      <c r="D30" s="6"/>
      <c r="J30" s="19"/>
      <c r="K30" s="19"/>
      <c r="L30" s="19"/>
      <c r="M30" s="19"/>
      <c r="N30" s="19"/>
      <c r="O30" s="19"/>
      <c r="P30" s="19"/>
    </row>
    <row r="31" spans="2:18" x14ac:dyDescent="0.2">
      <c r="B31" s="2" t="s">
        <v>14</v>
      </c>
      <c r="C31" s="5"/>
      <c r="D31" s="6"/>
      <c r="J31" s="19"/>
      <c r="K31" s="19"/>
      <c r="L31" s="19"/>
      <c r="M31" s="19"/>
      <c r="N31" s="19"/>
      <c r="O31" s="19"/>
      <c r="P31" s="19"/>
    </row>
    <row r="32" spans="2:18" x14ac:dyDescent="0.2">
      <c r="B32" s="2" t="s">
        <v>12</v>
      </c>
      <c r="C32" s="5">
        <v>0.1</v>
      </c>
      <c r="D32" s="6"/>
      <c r="E32" s="18">
        <v>43758</v>
      </c>
      <c r="J32" s="19"/>
      <c r="K32" s="19"/>
      <c r="L32" s="19"/>
      <c r="M32" s="19"/>
      <c r="N32" s="19"/>
      <c r="O32" s="19">
        <f>SUM(E28*C32)</f>
        <v>10000</v>
      </c>
      <c r="P32" s="19">
        <f>SUM(O32*P7)</f>
        <v>10000</v>
      </c>
      <c r="R32" s="18">
        <f>E32</f>
        <v>43758</v>
      </c>
    </row>
    <row r="33" spans="3:15" x14ac:dyDescent="0.2">
      <c r="C33" s="30">
        <f>SUM(C29:C32)</f>
        <v>0.1</v>
      </c>
      <c r="D33" s="6"/>
      <c r="O33" s="4"/>
    </row>
    <row r="34" spans="3:15" x14ac:dyDescent="0.2">
      <c r="C34" s="6"/>
      <c r="D34" s="6"/>
    </row>
  </sheetData>
  <mergeCells count="2">
    <mergeCell ref="M6:N6"/>
    <mergeCell ref="M11:N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&amp;R&amp;G</oddHeader>
    <oddFooter>&amp;L&amp;D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Milk Calculations May</vt:lpstr>
      <vt:lpstr>'Milk Calculations May'!Print_Area</vt:lpstr>
    </vt:vector>
  </TitlesOfParts>
  <Company>Johnston O\'shea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Laura Baker</cp:lastModifiedBy>
  <cp:lastPrinted>2019-03-28T21:57:51Z</cp:lastPrinted>
  <dcterms:created xsi:type="dcterms:W3CDTF">2007-07-05T20:04:01Z</dcterms:created>
  <dcterms:modified xsi:type="dcterms:W3CDTF">2019-03-28T21:58:07Z</dcterms:modified>
</cp:coreProperties>
</file>